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2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23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19C" lockStructure="1"/>
  <bookViews>
    <workbookView showSheetTabs="0" xWindow="615" yWindow="-30" windowWidth="20775" windowHeight="11115"/>
  </bookViews>
  <sheets>
    <sheet name="Input Screen" sheetId="3" r:id="rId1"/>
    <sheet name="Sheet2" sheetId="2" state="hidden" r:id="rId2"/>
  </sheets>
  <definedNames>
    <definedName name="Auth">Sheet2!$Z$2</definedName>
    <definedName name="Dependents">Sheet2!$K$2:$K$3</definedName>
    <definedName name="end_date">'Input Screen'!#REF!</definedName>
    <definedName name="group">Sheet2!$B$2:$B$6</definedName>
    <definedName name="level">Sheet2!$C$2:$C$6</definedName>
    <definedName name="Location">Sheet2!$O$2:$O$7</definedName>
    <definedName name="mac">Sheet2!$M$2</definedName>
    <definedName name="n_ag">Sheet2!$AC$2</definedName>
    <definedName name="n_al">Sheet2!$AD$2</definedName>
    <definedName name="n_apr">Sheet2!$S$2</definedName>
    <definedName name="n_hist">'Input Screen'!#REF!</definedName>
    <definedName name="n_ma">'Input Screen'!#REF!</definedName>
    <definedName name="n_mas">Sheet2!$AI$2</definedName>
    <definedName name="n_matrix">Sheet2!$F$2:$I$33</definedName>
    <definedName name="n_mob">Sheet2!$AG$2</definedName>
    <definedName name="n_sat">Sheet2!$U$2</definedName>
    <definedName name="n_sl">Sheet2!$AE$2</definedName>
    <definedName name="n_status">Sheet2!$AF$2</definedName>
    <definedName name="n_term">Sheet2!$AB$2</definedName>
    <definedName name="_xlnm.Print_Area" localSheetId="0">'Input Screen'!$B$2:$L$27</definedName>
    <definedName name="SLA">Sheet2!$P$4:$R$13</definedName>
    <definedName name="Super">Sheet2!$N$2:$N$4</definedName>
    <definedName name="Term">Sheet2!$A$2:$A$4</definedName>
  </definedNames>
  <calcPr calcId="145621"/>
</workbook>
</file>

<file path=xl/calcChain.xml><?xml version="1.0" encoding="utf-8"?>
<calcChain xmlns="http://schemas.openxmlformats.org/spreadsheetml/2006/main">
  <c r="H10" i="3" l="1"/>
  <c r="K24" i="3"/>
  <c r="K23" i="3" l="1"/>
  <c r="Z2" i="2" l="1"/>
  <c r="K25" i="3"/>
  <c r="K22" i="3"/>
  <c r="F10" i="3"/>
  <c r="C9" i="3"/>
  <c r="K26" i="3" l="1"/>
</calcChain>
</file>

<file path=xl/sharedStrings.xml><?xml version="1.0" encoding="utf-8"?>
<sst xmlns="http://schemas.openxmlformats.org/spreadsheetml/2006/main" count="106" uniqueCount="102">
  <si>
    <t>Term</t>
  </si>
  <si>
    <t>Group</t>
  </si>
  <si>
    <t>A</t>
  </si>
  <si>
    <t>B</t>
  </si>
  <si>
    <t>C</t>
  </si>
  <si>
    <t>D</t>
  </si>
  <si>
    <t>Level</t>
  </si>
  <si>
    <t>Short Term</t>
  </si>
  <si>
    <t>Long Term</t>
  </si>
  <si>
    <t>Job Level</t>
  </si>
  <si>
    <t>Bottom</t>
  </si>
  <si>
    <t>Top</t>
  </si>
  <si>
    <t>Maximum</t>
  </si>
  <si>
    <t>Dependents</t>
  </si>
  <si>
    <t>Accompanied</t>
  </si>
  <si>
    <t>Unaccompanied</t>
  </si>
  <si>
    <t>Mobility Allowance Ceiling</t>
  </si>
  <si>
    <t>Special Location Allowance</t>
  </si>
  <si>
    <t>Remote Localities outside capital cities</t>
  </si>
  <si>
    <t>Islamabad</t>
  </si>
  <si>
    <t>Location</t>
  </si>
  <si>
    <t>Super</t>
  </si>
  <si>
    <t>Yes</t>
  </si>
  <si>
    <t>No</t>
  </si>
  <si>
    <t>Remote Localities outside capital cities - Accompanied</t>
  </si>
  <si>
    <t>Oruzgan Province - Accompanied</t>
  </si>
  <si>
    <t>Islamabad - Accompanied</t>
  </si>
  <si>
    <t>Baghdad</t>
  </si>
  <si>
    <t>Baghdad - Accompanied</t>
  </si>
  <si>
    <t>Remote Localities outside capital cities - Unaccompanied</t>
  </si>
  <si>
    <t>Baghdad - Unaccompanied</t>
  </si>
  <si>
    <t>Kabul - Unaccompanied</t>
  </si>
  <si>
    <t>Oruzgan Province - Unaccompanied</t>
  </si>
  <si>
    <t>Islamabad - Unaccompanied</t>
  </si>
  <si>
    <t>Kabul</t>
  </si>
  <si>
    <t>Oruzgan Province</t>
  </si>
  <si>
    <t>Total</t>
  </si>
  <si>
    <t>Kabul - Accompanied</t>
  </si>
  <si>
    <t>No Special Location</t>
  </si>
  <si>
    <t>AG</t>
  </si>
  <si>
    <t>AL</t>
  </si>
  <si>
    <t>SL</t>
  </si>
  <si>
    <t>111</t>
  </si>
  <si>
    <t>121</t>
  </si>
  <si>
    <t>131</t>
  </si>
  <si>
    <t>141</t>
  </si>
  <si>
    <t>211</t>
  </si>
  <si>
    <t>221</t>
  </si>
  <si>
    <t>231</t>
  </si>
  <si>
    <t>241</t>
  </si>
  <si>
    <t>311</t>
  </si>
  <si>
    <t>321</t>
  </si>
  <si>
    <t>331</t>
  </si>
  <si>
    <t>341</t>
  </si>
  <si>
    <t>411</t>
  </si>
  <si>
    <t>421</t>
  </si>
  <si>
    <t>431</t>
  </si>
  <si>
    <t>441</t>
  </si>
  <si>
    <t>112</t>
  </si>
  <si>
    <t>122</t>
  </si>
  <si>
    <t>132</t>
  </si>
  <si>
    <t>142</t>
  </si>
  <si>
    <t>212</t>
  </si>
  <si>
    <t>222</t>
  </si>
  <si>
    <t>232</t>
  </si>
  <si>
    <t>242</t>
  </si>
  <si>
    <t>312</t>
  </si>
  <si>
    <t>322</t>
  </si>
  <si>
    <t>332</t>
  </si>
  <si>
    <t>342</t>
  </si>
  <si>
    <t>412</t>
  </si>
  <si>
    <t>422</t>
  </si>
  <si>
    <t>432</t>
  </si>
  <si>
    <t>442</t>
  </si>
  <si>
    <t>Proposed Salary</t>
  </si>
  <si>
    <t>Status</t>
  </si>
  <si>
    <t>Mob</t>
  </si>
  <si>
    <t>Monthly Mobility Allowance</t>
  </si>
  <si>
    <t>Monthly Special Location Allowance</t>
  </si>
  <si>
    <t>11</t>
  </si>
  <si>
    <t>12</t>
  </si>
  <si>
    <t>21</t>
  </si>
  <si>
    <t>22</t>
  </si>
  <si>
    <t>31</t>
  </si>
  <si>
    <t>32</t>
  </si>
  <si>
    <t>41</t>
  </si>
  <si>
    <t>42</t>
  </si>
  <si>
    <t>51</t>
  </si>
  <si>
    <t>52</t>
  </si>
  <si>
    <t>61</t>
  </si>
  <si>
    <t>62</t>
  </si>
  <si>
    <t>MA</t>
  </si>
  <si>
    <t>APR</t>
  </si>
  <si>
    <t>History</t>
  </si>
  <si>
    <t>Satisfied</t>
  </si>
  <si>
    <t>Auth</t>
  </si>
  <si>
    <t>COPA</t>
  </si>
  <si>
    <t>Adviser Remuneration Calculator</t>
  </si>
  <si>
    <t xml:space="preserve">Mobility Allowance Supplement </t>
  </si>
  <si>
    <t>Monthly</t>
  </si>
  <si>
    <t>Monthly Mobility Allowance Supplement</t>
  </si>
  <si>
    <t>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</si>
</sst>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sz val="10"/>
      <color theme="0"/>
      <name val="Arial"/>
      <family val="2"/>
    </font>
    <font>
      <b/>
      <sz val="18"/>
      <color theme="0"/>
      <name val="Berlin Sans FB"/>
      <family val="2"/>
    </font>
    <font>
      <b/>
      <sz val="18"/>
      <color theme="0"/>
      <name val="Calibri"/>
      <family val="2"/>
      <scheme val="minor"/>
    </font>
    <font>
      <sz val="12"/>
      <color indexed="10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/>
    <xf numFmtId="0" fontId="0" fillId="0" borderId="0" xfId="0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3" borderId="0" xfId="0" quotePrefix="1" applyFill="1" applyAlignment="1" applyProtection="1">
      <alignment horizontal="center"/>
      <protection locked="0"/>
    </xf>
    <xf numFmtId="0" fontId="0" fillId="0" borderId="0" xfId="0" applyAlignment="1"/>
    <xf numFmtId="0" fontId="0" fillId="3" borderId="0" xfId="0" applyFill="1" applyAlignment="1"/>
    <xf numFmtId="0" fontId="3" fillId="0" borderId="0" xfId="0" quotePrefix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2" borderId="0" xfId="0" applyFill="1" applyAlignment="1">
      <alignment vertical="center"/>
    </xf>
    <xf numFmtId="0" fontId="8" fillId="2" borderId="0" xfId="0" applyFont="1" applyFill="1"/>
    <xf numFmtId="165" fontId="1" fillId="2" borderId="3" xfId="1" applyNumberFormat="1" applyFont="1" applyFill="1" applyBorder="1" applyAlignment="1" applyProtection="1">
      <alignment vertical="center"/>
      <protection locked="0"/>
    </xf>
    <xf numFmtId="0" fontId="0" fillId="3" borderId="2" xfId="0" quotePrefix="1" applyFill="1" applyBorder="1" applyAlignment="1" applyProtection="1">
      <alignment horizontal="center"/>
      <protection locked="0"/>
    </xf>
    <xf numFmtId="0" fontId="0" fillId="3" borderId="2" xfId="0" applyFill="1" applyBorder="1" applyAlignment="1"/>
    <xf numFmtId="0" fontId="1" fillId="3" borderId="2" xfId="0" quotePrefix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/>
    <xf numFmtId="0" fontId="0" fillId="0" borderId="2" xfId="0" quotePrefix="1" applyBorder="1" applyAlignment="1" applyProtection="1">
      <alignment horizontal="center"/>
      <protection locked="0"/>
    </xf>
    <xf numFmtId="0" fontId="0" fillId="0" borderId="2" xfId="0" applyBorder="1" applyAlignment="1"/>
    <xf numFmtId="0" fontId="1" fillId="0" borderId="0" xfId="0" applyFont="1" applyProtection="1">
      <protection locked="0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0" fillId="5" borderId="7" xfId="0" applyFill="1" applyBorder="1"/>
    <xf numFmtId="0" fontId="5" fillId="5" borderId="0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0" fillId="5" borderId="0" xfId="0" applyFill="1" applyBorder="1" applyAlignment="1"/>
    <xf numFmtId="0" fontId="0" fillId="5" borderId="8" xfId="0" applyFill="1" applyBorder="1" applyAlignment="1"/>
    <xf numFmtId="0" fontId="0" fillId="5" borderId="7" xfId="0" applyFill="1" applyBorder="1" applyAlignment="1">
      <alignment vertical="center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0" fontId="0" fillId="5" borderId="1" xfId="0" applyFill="1" applyBorder="1"/>
    <xf numFmtId="0" fontId="0" fillId="5" borderId="9" xfId="0" applyFill="1" applyBorder="1"/>
    <xf numFmtId="0" fontId="0" fillId="5" borderId="2" xfId="0" applyFill="1" applyBorder="1"/>
    <xf numFmtId="0" fontId="0" fillId="5" borderId="10" xfId="0" applyFill="1" applyBorder="1"/>
    <xf numFmtId="1" fontId="0" fillId="0" borderId="0" xfId="0" applyNumberFormat="1" applyAlignment="1"/>
    <xf numFmtId="1" fontId="0" fillId="0" borderId="2" xfId="0" applyNumberFormat="1" applyBorder="1" applyAlignment="1"/>
    <xf numFmtId="0" fontId="1" fillId="5" borderId="0" xfId="0" applyFont="1" applyFill="1" applyBorder="1"/>
    <xf numFmtId="0" fontId="12" fillId="2" borderId="5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right"/>
    </xf>
    <xf numFmtId="0" fontId="12" fillId="2" borderId="4" xfId="0" applyFont="1" applyFill="1" applyBorder="1"/>
    <xf numFmtId="164" fontId="12" fillId="2" borderId="6" xfId="0" applyNumberFormat="1" applyFont="1" applyFill="1" applyBorder="1" applyProtection="1">
      <protection hidden="1"/>
    </xf>
    <xf numFmtId="0" fontId="12" fillId="2" borderId="7" xfId="0" applyFont="1" applyFill="1" applyBorder="1"/>
    <xf numFmtId="164" fontId="12" fillId="2" borderId="8" xfId="1" applyNumberFormat="1" applyFont="1" applyFill="1" applyBorder="1" applyProtection="1">
      <protection hidden="1"/>
    </xf>
    <xf numFmtId="164" fontId="12" fillId="2" borderId="8" xfId="1" applyNumberFormat="1" applyFont="1" applyFill="1" applyBorder="1" applyAlignment="1" applyProtection="1">
      <alignment horizontal="right"/>
      <protection hidden="1"/>
    </xf>
    <xf numFmtId="0" fontId="12" fillId="2" borderId="9" xfId="0" applyFont="1" applyFill="1" applyBorder="1"/>
    <xf numFmtId="164" fontId="12" fillId="2" borderId="10" xfId="0" applyNumberFormat="1" applyFont="1" applyFill="1" applyBorder="1" applyProtection="1">
      <protection hidden="1"/>
    </xf>
    <xf numFmtId="0" fontId="10" fillId="4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Sheet2!$AD$2" lockText="1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Sheet2!$AC$2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firstButton="1" fmlaLink="Sheet2!$AB$2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n_mas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List" dx="16" fmlaLink="Sheet2!$AE$2" fmlaRange="Location" noThreeD="1" val="0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checked="Checked" firstButton="1" fmlaLink="n_mob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n_status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4</xdr:col>
          <xdr:colOff>142875</xdr:colOff>
          <xdr:row>7</xdr:row>
          <xdr:rowOff>57150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</xdr:row>
          <xdr:rowOff>47625</xdr:rowOff>
        </xdr:from>
        <xdr:to>
          <xdr:col>3</xdr:col>
          <xdr:colOff>295275</xdr:colOff>
          <xdr:row>6</xdr:row>
          <xdr:rowOff>95250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Short Term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47625</xdr:rowOff>
        </xdr:from>
        <xdr:to>
          <xdr:col>4</xdr:col>
          <xdr:colOff>38100</xdr:colOff>
          <xdr:row>6</xdr:row>
          <xdr:rowOff>104775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Long Term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325503</xdr:colOff>
          <xdr:row>5</xdr:row>
          <xdr:rowOff>2071</xdr:rowOff>
        </xdr:from>
        <xdr:to>
          <xdr:col>6</xdr:col>
          <xdr:colOff>201678</xdr:colOff>
          <xdr:row>7</xdr:row>
          <xdr:rowOff>57150</xdr:rowOff>
        </xdr:to>
        <xdr:grpSp>
          <xdr:nvGrpSpPr>
            <xdr:cNvPr id="2275" name="Group 26"/>
            <xdr:cNvGrpSpPr>
              <a:grpSpLocks/>
            </xdr:cNvGrpSpPr>
          </xdr:nvGrpSpPr>
          <xdr:grpSpPr bwMode="auto">
            <a:xfrm>
              <a:off x="3737938" y="1211332"/>
              <a:ext cx="1350479" cy="386383"/>
              <a:chOff x="364" y="218"/>
              <a:chExt cx="166" cy="53"/>
            </a:xfrm>
          </xdr:grpSpPr>
          <xdr:sp macro="" textlink="">
            <xdr:nvSpPr>
              <xdr:cNvPr id="2052" name="Group Box 4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>
              <a:xfrm>
                <a:off x="364" y="218"/>
                <a:ext cx="166" cy="53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Adviser Group</a:t>
                </a:r>
              </a:p>
            </xdr:txBody>
          </xdr:sp>
          <xdr:sp macro="" textlink="">
            <xdr:nvSpPr>
              <xdr:cNvPr id="2053" name="Option Button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374" y="232"/>
                <a:ext cx="58" cy="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</a:t>
                </a:r>
              </a:p>
            </xdr:txBody>
          </xdr:sp>
          <xdr:sp macro="" textlink="">
            <xdr:nvSpPr>
              <xdr:cNvPr id="2058" name="Option Button 10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>
              <a:xfrm>
                <a:off x="413" y="232"/>
                <a:ext cx="35" cy="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</a:t>
                </a:r>
              </a:p>
            </xdr:txBody>
          </xdr:sp>
          <xdr:sp macro="" textlink="">
            <xdr:nvSpPr>
              <xdr:cNvPr id="2059" name="Option Button 11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>
              <a:xfrm>
                <a:off x="451" y="232"/>
                <a:ext cx="35" cy="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</a:t>
                </a:r>
              </a:p>
            </xdr:txBody>
          </xdr:sp>
          <xdr:sp macro="" textlink="">
            <xdr:nvSpPr>
              <xdr:cNvPr id="2060" name="Option Button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>
              <a:xfrm>
                <a:off x="491" y="232"/>
                <a:ext cx="35" cy="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354897</xdr:colOff>
          <xdr:row>4</xdr:row>
          <xdr:rowOff>137497</xdr:rowOff>
        </xdr:from>
        <xdr:to>
          <xdr:col>8</xdr:col>
          <xdr:colOff>398379</xdr:colOff>
          <xdr:row>7</xdr:row>
          <xdr:rowOff>67084</xdr:rowOff>
        </xdr:to>
        <xdr:grpSp>
          <xdr:nvGrpSpPr>
            <xdr:cNvPr id="2276" name="Group 25"/>
            <xdr:cNvGrpSpPr>
              <a:grpSpLocks/>
            </xdr:cNvGrpSpPr>
          </xdr:nvGrpSpPr>
          <xdr:grpSpPr bwMode="auto">
            <a:xfrm>
              <a:off x="5241636" y="1205954"/>
              <a:ext cx="1401830" cy="401695"/>
              <a:chOff x="535" y="218"/>
              <a:chExt cx="166" cy="46"/>
            </a:xfrm>
          </xdr:grpSpPr>
          <xdr:sp macro="" textlink="">
            <xdr:nvSpPr>
              <xdr:cNvPr id="2064" name="Group Box 16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>
              <a:xfrm>
                <a:off x="535" y="218"/>
                <a:ext cx="166" cy="46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Adviser Level</a:t>
                </a:r>
              </a:p>
            </xdr:txBody>
          </xdr:sp>
          <xdr:grpSp>
            <xdr:nvGrpSpPr>
              <xdr:cNvPr id="2279" name="Group 24"/>
              <xdr:cNvGrpSpPr>
                <a:grpSpLocks/>
              </xdr:cNvGrpSpPr>
            </xdr:nvGrpSpPr>
            <xdr:grpSpPr bwMode="auto">
              <a:xfrm>
                <a:off x="546" y="230"/>
                <a:ext cx="147" cy="22"/>
                <a:chOff x="598" y="230"/>
                <a:chExt cx="147" cy="22"/>
              </a:xfrm>
            </xdr:grpSpPr>
            <xdr:sp macro="" textlink="">
              <xdr:nvSpPr>
                <xdr:cNvPr id="2065" name="Option Button 17" hidden="1">
                  <a:extLst>
                    <a:ext uri="{63B3BB69-23CF-44E3-9099-C40C66FF867C}">
                      <a14:compatExt spid="_x0000_s2065"/>
                    </a:ext>
                  </a:extLst>
                </xdr:cNvPr>
                <xdr:cNvSpPr/>
              </xdr:nvSpPr>
              <xdr:spPr>
                <a:xfrm>
                  <a:off x="598" y="230"/>
                  <a:ext cx="35" cy="22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AU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1</a:t>
                  </a:r>
                </a:p>
              </xdr:txBody>
            </xdr:sp>
            <xdr:sp macro="" textlink="">
              <xdr:nvSpPr>
                <xdr:cNvPr id="2066" name="Option Button 18" hidden="1">
                  <a:extLst>
                    <a:ext uri="{63B3BB69-23CF-44E3-9099-C40C66FF867C}">
                      <a14:compatExt spid="_x0000_s2066"/>
                    </a:ext>
                  </a:extLst>
                </xdr:cNvPr>
                <xdr:cNvSpPr/>
              </xdr:nvSpPr>
              <xdr:spPr>
                <a:xfrm>
                  <a:off x="636" y="230"/>
                  <a:ext cx="35" cy="22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AU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2</a:t>
                  </a:r>
                </a:p>
              </xdr:txBody>
            </xdr:sp>
            <xdr:sp macro="" textlink="">
              <xdr:nvSpPr>
                <xdr:cNvPr id="2067" name="Option Button 19" hidden="1">
                  <a:extLst>
                    <a:ext uri="{63B3BB69-23CF-44E3-9099-C40C66FF867C}">
                      <a14:compatExt spid="_x0000_s2067"/>
                    </a:ext>
                  </a:extLst>
                </xdr:cNvPr>
                <xdr:cNvSpPr/>
              </xdr:nvSpPr>
              <xdr:spPr>
                <a:xfrm>
                  <a:off x="672" y="230"/>
                  <a:ext cx="35" cy="22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AU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3</a:t>
                  </a:r>
                </a:p>
              </xdr:txBody>
            </xdr:sp>
            <xdr:sp macro="" textlink="">
              <xdr:nvSpPr>
                <xdr:cNvPr id="2068" name="Option Button 20" hidden="1">
                  <a:extLst>
                    <a:ext uri="{63B3BB69-23CF-44E3-9099-C40C66FF867C}">
                      <a14:compatExt spid="_x0000_s2068"/>
                    </a:ext>
                  </a:extLst>
                </xdr:cNvPr>
                <xdr:cNvSpPr/>
              </xdr:nvSpPr>
              <xdr:spPr>
                <a:xfrm>
                  <a:off x="710" y="230"/>
                  <a:ext cx="35" cy="22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AU"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rPr>
                    <a:t>4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5</xdr:row>
          <xdr:rowOff>0</xdr:rowOff>
        </xdr:from>
        <xdr:to>
          <xdr:col>10</xdr:col>
          <xdr:colOff>1181100</xdr:colOff>
          <xdr:row>7</xdr:row>
          <xdr:rowOff>57150</xdr:rowOff>
        </xdr:to>
        <xdr:sp macro="" textlink="">
          <xdr:nvSpPr>
            <xdr:cNvPr id="2071" name="List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66675</xdr:rowOff>
        </xdr:from>
        <xdr:to>
          <xdr:col>4</xdr:col>
          <xdr:colOff>590550</xdr:colOff>
          <xdr:row>14</xdr:row>
          <xdr:rowOff>133350</xdr:rowOff>
        </xdr:to>
        <xdr:grpSp>
          <xdr:nvGrpSpPr>
            <xdr:cNvPr id="2277" name="Group 31"/>
            <xdr:cNvGrpSpPr>
              <a:grpSpLocks/>
            </xdr:cNvGrpSpPr>
          </xdr:nvGrpSpPr>
          <xdr:grpSpPr bwMode="auto">
            <a:xfrm>
              <a:off x="1905000" y="2592871"/>
              <a:ext cx="2097985" cy="397979"/>
              <a:chOff x="160" y="415"/>
              <a:chExt cx="240" cy="53"/>
            </a:xfrm>
          </xdr:grpSpPr>
          <xdr:sp macro="" textlink="">
            <xdr:nvSpPr>
              <xdr:cNvPr id="2076" name="Group Box 28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>
              <a:xfrm>
                <a:off x="160" y="415"/>
                <a:ext cx="240" cy="53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Status</a:t>
                </a:r>
              </a:p>
            </xdr:txBody>
          </xdr:sp>
          <xdr:sp macro="" textlink="">
            <xdr:nvSpPr>
              <xdr:cNvPr id="2077" name="Option Button 29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>
              <a:xfrm>
                <a:off x="168" y="424"/>
                <a:ext cx="136" cy="2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Accompanied</a:t>
                </a:r>
              </a:p>
            </xdr:txBody>
          </xdr:sp>
          <xdr:sp macro="" textlink="">
            <xdr:nvSpPr>
              <xdr:cNvPr id="2078" name="Option Button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>
              <a:xfrm>
                <a:off x="270" y="424"/>
                <a:ext cx="125" cy="2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Unaccompanied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495300</xdr:colOff>
          <xdr:row>12</xdr:row>
          <xdr:rowOff>66675</xdr:rowOff>
        </xdr:from>
        <xdr:to>
          <xdr:col>11</xdr:col>
          <xdr:colOff>9525</xdr:colOff>
          <xdr:row>14</xdr:row>
          <xdr:rowOff>133350</xdr:rowOff>
        </xdr:to>
        <xdr:grpSp>
          <xdr:nvGrpSpPr>
            <xdr:cNvPr id="2278" name="Group 38"/>
            <xdr:cNvGrpSpPr>
              <a:grpSpLocks/>
            </xdr:cNvGrpSpPr>
          </xdr:nvGrpSpPr>
          <xdr:grpSpPr bwMode="auto">
            <a:xfrm>
              <a:off x="4644887" y="2592871"/>
              <a:ext cx="4210464" cy="397979"/>
              <a:chOff x="503" y="415"/>
              <a:chExt cx="416" cy="53"/>
            </a:xfrm>
          </xdr:grpSpPr>
          <xdr:sp macro="" textlink="">
            <xdr:nvSpPr>
              <xdr:cNvPr id="2081" name="Group Box 33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>
              <a:xfrm>
                <a:off x="503" y="415"/>
                <a:ext cx="416" cy="53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Mobility Allowance</a:t>
                </a:r>
              </a:p>
            </xdr:txBody>
          </xdr:sp>
          <xdr:sp macro="" textlink="">
            <xdr:nvSpPr>
              <xdr:cNvPr id="2082" name="Option Button 34" hidden="1">
                <a:extLst>
                  <a:ext uri="{63B3BB69-23CF-44E3-9099-C40C66FF867C}">
                    <a14:compatExt spid="_x0000_s2082"/>
                  </a:ext>
                </a:extLst>
              </xdr:cNvPr>
              <xdr:cNvSpPr/>
            </xdr:nvSpPr>
            <xdr:spPr>
              <a:xfrm>
                <a:off x="511" y="424"/>
                <a:ext cx="191" cy="2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Entitled to Mobility Allowance</a:t>
                </a:r>
              </a:p>
            </xdr:txBody>
          </xdr:sp>
          <xdr:sp macro="" textlink="">
            <xdr:nvSpPr>
              <xdr:cNvPr id="2085" name="Option Button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>
              <a:xfrm>
                <a:off x="695" y="424"/>
                <a:ext cx="221" cy="2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Not entitled to Mobility Allowance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</xdr:row>
          <xdr:rowOff>190500</xdr:rowOff>
        </xdr:from>
        <xdr:to>
          <xdr:col>3</xdr:col>
          <xdr:colOff>304800</xdr:colOff>
          <xdr:row>19</xdr:row>
          <xdr:rowOff>9525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School Age Child/ren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17</xdr:row>
          <xdr:rowOff>171450</xdr:rowOff>
        </xdr:from>
        <xdr:to>
          <xdr:col>5</xdr:col>
          <xdr:colOff>323850</xdr:colOff>
          <xdr:row>19</xdr:row>
          <xdr:rowOff>47625</xdr:rowOff>
        </xdr:to>
        <xdr:sp macro="" textlink="">
          <xdr:nvSpPr>
            <xdr:cNvPr id="2100" name="Option Button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School Age Child/ren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123825</xdr:rowOff>
        </xdr:from>
        <xdr:to>
          <xdr:col>5</xdr:col>
          <xdr:colOff>381000</xdr:colOff>
          <xdr:row>19</xdr:row>
          <xdr:rowOff>161925</xdr:rowOff>
        </xdr:to>
        <xdr:sp macro="" textlink="">
          <xdr:nvSpPr>
            <xdr:cNvPr id="2101" name="Group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Mobility Allowance Supplement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L42"/>
  <sheetViews>
    <sheetView showRowColHeaders="0" tabSelected="1" zoomScale="115" zoomScaleNormal="115" workbookViewId="0">
      <selection activeCell="E10" sqref="E10"/>
    </sheetView>
  </sheetViews>
  <sheetFormatPr defaultColWidth="8.85546875" defaultRowHeight="12.75" x14ac:dyDescent="0.2"/>
  <cols>
    <col min="1" max="1" width="25.140625" style="3" customWidth="1"/>
    <col min="2" max="2" width="3.42578125" style="3" customWidth="1"/>
    <col min="3" max="3" width="11.5703125" style="3" customWidth="1"/>
    <col min="4" max="6" width="11" style="3" customWidth="1"/>
    <col min="7" max="7" width="7.85546875" style="3" customWidth="1"/>
    <col min="8" max="8" width="12.5703125" style="3" customWidth="1"/>
    <col min="9" max="9" width="10.7109375" style="3" customWidth="1"/>
    <col min="10" max="10" width="6.7109375" style="3" customWidth="1"/>
    <col min="11" max="11" width="21.5703125" style="3" customWidth="1"/>
    <col min="12" max="12" width="3.42578125" style="3" customWidth="1"/>
    <col min="13" max="16384" width="8.85546875" style="3"/>
  </cols>
  <sheetData>
    <row r="1" spans="2:12" ht="48" customHeight="1" x14ac:dyDescent="0.2"/>
    <row r="2" spans="2:12" ht="26.25" x14ac:dyDescent="0.5">
      <c r="B2" s="23"/>
      <c r="C2" s="24"/>
      <c r="D2" s="60" t="s">
        <v>97</v>
      </c>
      <c r="E2" s="60"/>
      <c r="F2" s="60"/>
      <c r="G2" s="60"/>
      <c r="H2" s="60"/>
      <c r="I2" s="60"/>
      <c r="J2" s="60"/>
      <c r="K2" s="25"/>
      <c r="L2" s="26"/>
    </row>
    <row r="3" spans="2:12" ht="9.75" customHeight="1" x14ac:dyDescent="0.25">
      <c r="B3" s="27"/>
      <c r="C3" s="28"/>
      <c r="D3" s="29"/>
      <c r="E3" s="29"/>
      <c r="F3" s="29"/>
      <c r="G3" s="29"/>
      <c r="H3" s="29"/>
      <c r="I3" s="29"/>
      <c r="J3" s="29"/>
      <c r="K3" s="29"/>
      <c r="L3" s="30"/>
    </row>
    <row r="4" spans="2:12" ht="10.5" hidden="1" customHeight="1" x14ac:dyDescent="0.2">
      <c r="B4" s="27"/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ht="11.25" customHeight="1" x14ac:dyDescent="0.2">
      <c r="B5" s="27"/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x14ac:dyDescent="0.2">
      <c r="B6" s="27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2:12" x14ac:dyDescent="0.2">
      <c r="B7" s="27"/>
      <c r="C7" s="29"/>
      <c r="D7" s="29"/>
      <c r="E7" s="29"/>
      <c r="F7" s="29"/>
      <c r="G7" s="29"/>
      <c r="H7" s="29"/>
      <c r="I7" s="29"/>
      <c r="J7" s="29"/>
      <c r="K7" s="29"/>
      <c r="L7" s="30"/>
    </row>
    <row r="8" spans="2:12" ht="11.25" customHeight="1" x14ac:dyDescent="0.2">
      <c r="B8" s="27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2:12" s="13" customFormat="1" ht="27.75" customHeight="1" thickBot="1" x14ac:dyDescent="0.25">
      <c r="B9" s="33"/>
      <c r="C9" s="34" t="str">
        <f>IF(E10="","","Salary Range from entry level "&amp;DOLLAR(VLOOKUP(n_ag&amp;n_al&amp;n_term,Sheet2!F2:I33,2,FALSE),0)&amp;" to "&amp;DOLLAR(VLOOKUP(n_ag&amp;n_al&amp;n_term,Sheet2!F2:I33,3,FALSE),0)&amp;IF(n_term=1," daily "," monthly ")&amp;"remuneration")</f>
        <v>Salary Range from entry level $8,026 to $10,032 monthly remuneration</v>
      </c>
      <c r="D9" s="35"/>
      <c r="E9" s="35"/>
      <c r="F9" s="35"/>
      <c r="G9" s="35"/>
      <c r="H9" s="35"/>
      <c r="I9" s="35"/>
      <c r="J9" s="35"/>
      <c r="K9" s="35"/>
      <c r="L9" s="36"/>
    </row>
    <row r="10" spans="2:12" s="13" customFormat="1" ht="19.5" customHeight="1" thickBot="1" x14ac:dyDescent="0.25">
      <c r="B10" s="33"/>
      <c r="C10" s="37" t="s">
        <v>74</v>
      </c>
      <c r="D10" s="35"/>
      <c r="E10" s="15">
        <v>15000</v>
      </c>
      <c r="F10" s="38" t="str">
        <f>IF(E10="","",IF(n_term=1,"daily","monthly"))</f>
        <v>monthly</v>
      </c>
      <c r="G10" s="35"/>
      <c r="H10" s="39" t="str">
        <f>IF(E10="","",IF(E10-1&lt;VLOOKUP(n_ag&amp;n_al&amp;n_term,Sheet2!F2:I33,3,FALSE),"",IF(E10-1&lt;VLOOKUP(n_ag&amp;n_al&amp;n_term,Sheet2!F2:I33,4,FALSE),"Proposed salary exceeds Market Reference Point","Requires SES Band 1 approval")))</f>
        <v>Requires SES Band 1 approval</v>
      </c>
      <c r="I10" s="35"/>
      <c r="J10" s="35"/>
      <c r="K10" s="35"/>
      <c r="L10" s="36"/>
    </row>
    <row r="11" spans="2:12" ht="10.5" customHeight="1" thickBot="1" x14ac:dyDescent="0.25">
      <c r="B11" s="27"/>
      <c r="C11" s="40"/>
      <c r="D11" s="40"/>
      <c r="E11" s="40"/>
      <c r="F11" s="40"/>
      <c r="G11" s="40"/>
      <c r="H11" s="40"/>
      <c r="I11" s="40"/>
      <c r="J11" s="40"/>
      <c r="K11" s="40"/>
      <c r="L11" s="30"/>
    </row>
    <row r="12" spans="2:12" ht="8.4499999999999993" customHeight="1" x14ac:dyDescent="0.2">
      <c r="B12" s="27"/>
      <c r="C12" s="29"/>
      <c r="D12" s="29"/>
      <c r="E12" s="29"/>
      <c r="F12" s="29"/>
      <c r="G12" s="29"/>
      <c r="H12" s="29"/>
      <c r="I12" s="29"/>
      <c r="J12" s="29"/>
      <c r="K12" s="29"/>
      <c r="L12" s="30"/>
    </row>
    <row r="13" spans="2:12" x14ac:dyDescent="0.2">
      <c r="B13" s="27"/>
      <c r="C13" s="29"/>
      <c r="D13" s="29"/>
      <c r="E13" s="29"/>
      <c r="F13" s="29"/>
      <c r="G13" s="29"/>
      <c r="H13" s="29"/>
      <c r="I13" s="29"/>
      <c r="J13" s="29"/>
      <c r="K13" s="29"/>
      <c r="L13" s="30"/>
    </row>
    <row r="14" spans="2:12" x14ac:dyDescent="0.2">
      <c r="B14" s="27"/>
      <c r="C14" s="29"/>
      <c r="D14" s="29"/>
      <c r="E14" s="29"/>
      <c r="F14" s="29"/>
      <c r="G14" s="29"/>
      <c r="H14" s="29"/>
      <c r="I14" s="29"/>
      <c r="J14" s="29"/>
      <c r="K14" s="29"/>
      <c r="L14" s="30"/>
    </row>
    <row r="15" spans="2:12" x14ac:dyDescent="0.2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30"/>
    </row>
    <row r="16" spans="2:12" ht="3" customHeight="1" thickBot="1" x14ac:dyDescent="0.25">
      <c r="B16" s="27"/>
      <c r="C16" s="40"/>
      <c r="D16" s="40"/>
      <c r="E16" s="40"/>
      <c r="F16" s="40"/>
      <c r="G16" s="40"/>
      <c r="H16" s="40"/>
      <c r="I16" s="40"/>
      <c r="J16" s="40"/>
      <c r="K16" s="40"/>
      <c r="L16" s="30"/>
    </row>
    <row r="17" spans="2:12" ht="3" customHeight="1" x14ac:dyDescent="0.2">
      <c r="B17" s="27"/>
      <c r="C17" s="29"/>
      <c r="D17" s="29"/>
      <c r="E17" s="29"/>
      <c r="F17" s="29"/>
      <c r="G17" s="29"/>
      <c r="H17" s="29"/>
      <c r="I17" s="29"/>
      <c r="J17" s="29"/>
      <c r="K17" s="29"/>
      <c r="L17" s="30"/>
    </row>
    <row r="18" spans="2:12" ht="15.6" customHeight="1" x14ac:dyDescent="0.2">
      <c r="B18" s="27"/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2:12" ht="15.6" customHeight="1" x14ac:dyDescent="0.2">
      <c r="B19" s="27"/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2:12" ht="15.6" customHeight="1" x14ac:dyDescent="0.2">
      <c r="B20" s="27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2:12" ht="13.15" customHeight="1" x14ac:dyDescent="0.2">
      <c r="B21" s="27"/>
      <c r="C21" s="46"/>
      <c r="D21" s="29"/>
      <c r="E21" s="29"/>
      <c r="F21" s="29"/>
      <c r="G21" s="29"/>
      <c r="H21" s="29"/>
      <c r="I21" s="29"/>
      <c r="J21" s="29"/>
      <c r="K21" s="29"/>
      <c r="L21" s="30"/>
    </row>
    <row r="22" spans="2:12" x14ac:dyDescent="0.2">
      <c r="B22" s="27"/>
      <c r="C22" s="29"/>
      <c r="D22" s="29"/>
      <c r="E22" s="29"/>
      <c r="F22" s="29"/>
      <c r="G22" s="29"/>
      <c r="H22" s="53"/>
      <c r="I22" s="47"/>
      <c r="J22" s="48" t="s">
        <v>74</v>
      </c>
      <c r="K22" s="54">
        <f>+E10</f>
        <v>15000</v>
      </c>
      <c r="L22" s="30"/>
    </row>
    <row r="23" spans="2:12" ht="15" customHeight="1" x14ac:dyDescent="0.2">
      <c r="B23" s="27"/>
      <c r="C23" s="29"/>
      <c r="D23" s="29"/>
      <c r="E23" s="29"/>
      <c r="F23" s="29"/>
      <c r="G23" s="29"/>
      <c r="H23" s="55"/>
      <c r="I23" s="49"/>
      <c r="J23" s="50" t="s">
        <v>77</v>
      </c>
      <c r="K23" s="56">
        <f>IF(n_term=1,0,IF(n_mob=1,IF(n_status=1,IF(E10&gt;mac,(mac*0.24)+(E10-mac)*0.12,E10*0.24),IF(E10&gt;mac,(mac*0.16)+(E10-mac)*0.08,E10*0.16)),0))</f>
        <v>2945.04</v>
      </c>
      <c r="L23" s="30"/>
    </row>
    <row r="24" spans="2:12" ht="15" customHeight="1" x14ac:dyDescent="0.2">
      <c r="B24" s="27"/>
      <c r="C24" s="29"/>
      <c r="D24" s="29"/>
      <c r="E24" s="29"/>
      <c r="F24" s="29"/>
      <c r="G24" s="29"/>
      <c r="H24" s="55"/>
      <c r="I24" s="49"/>
      <c r="J24" s="50" t="s">
        <v>100</v>
      </c>
      <c r="K24" s="57">
        <f>IF(n_term=1,0,IF(n_mob=2,0,IF(n_mas=1,1368,0)))</f>
        <v>1368</v>
      </c>
      <c r="L24" s="30"/>
    </row>
    <row r="25" spans="2:12" x14ac:dyDescent="0.2">
      <c r="B25" s="27"/>
      <c r="C25" s="29"/>
      <c r="D25" s="29"/>
      <c r="E25" s="29"/>
      <c r="F25" s="29"/>
      <c r="G25" s="29"/>
      <c r="H25" s="55"/>
      <c r="I25" s="49"/>
      <c r="J25" s="50" t="s">
        <v>78</v>
      </c>
      <c r="K25" s="57">
        <f>IF(n_term=2,VLOOKUP(n_sl&amp;n_status,Sheet2!Q2:R14,2,FALSE)/12,0)</f>
        <v>0</v>
      </c>
      <c r="L25" s="30"/>
    </row>
    <row r="26" spans="2:12" x14ac:dyDescent="0.2">
      <c r="B26" s="27"/>
      <c r="C26" s="29"/>
      <c r="D26" s="29"/>
      <c r="E26" s="29"/>
      <c r="F26" s="29"/>
      <c r="G26" s="29"/>
      <c r="H26" s="58"/>
      <c r="I26" s="51"/>
      <c r="J26" s="52" t="s">
        <v>36</v>
      </c>
      <c r="K26" s="59">
        <f>SUM(K22:K25)</f>
        <v>19313.04</v>
      </c>
      <c r="L26" s="30"/>
    </row>
    <row r="27" spans="2:12" x14ac:dyDescent="0.2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3"/>
    </row>
    <row r="28" spans="2:12" x14ac:dyDescent="0.2">
      <c r="E28" s="14">
        <v>2</v>
      </c>
    </row>
    <row r="41" spans="5:11" ht="265.5" customHeight="1" x14ac:dyDescent="0.2"/>
    <row r="42" spans="5:11" x14ac:dyDescent="0.2">
      <c r="E42" s="3">
        <v>2</v>
      </c>
      <c r="K42" s="3">
        <v>2</v>
      </c>
    </row>
  </sheetData>
  <sheetProtection password="F19C" sheet="1" objects="1" scenarios="1" selectLockedCells="1"/>
  <mergeCells count="1">
    <mergeCell ref="D2:J2"/>
  </mergeCells>
  <phoneticPr fontId="2" type="noConversion"/>
  <conditionalFormatting sqref="B2">
    <cfRule type="expression" dxfId="1" priority="7" stopIfTrue="1">
      <formula>end_date&lt;TODAY()</formula>
    </cfRule>
  </conditionalFormatting>
  <conditionalFormatting sqref="C3">
    <cfRule type="expression" dxfId="0" priority="8" stopIfTrue="1">
      <formula>end_date&lt;TODAY()</formula>
    </cfRule>
  </conditionalFormatting>
  <pageMargins left="0.75" right="0.75" top="1" bottom="1" header="0.5" footer="0.5"/>
  <pageSetup paperSize="9" scale="6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4</xdr:col>
                    <xdr:colOff>142875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5</xdr:row>
                    <xdr:rowOff>47625</xdr:rowOff>
                  </from>
                  <to>
                    <xdr:col>3</xdr:col>
                    <xdr:colOff>295275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47625</xdr:rowOff>
                  </from>
                  <to>
                    <xdr:col>4</xdr:col>
                    <xdr:colOff>38100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List Box 23">
              <controlPr locked="0" defaultSize="0" autoLine="0" autoPict="0">
                <anchor moveWithCells="1">
                  <from>
                    <xdr:col>8</xdr:col>
                    <xdr:colOff>523875</xdr:colOff>
                    <xdr:row>5</xdr:row>
                    <xdr:rowOff>0</xdr:rowOff>
                  </from>
                  <to>
                    <xdr:col>10</xdr:col>
                    <xdr:colOff>1181100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8" name="Group Box 33">
              <controlPr defaultSize="0" autoFill="0" autoPict="0">
                <anchor moveWithCells="1" sizeWithCells="1">
                  <from>
                    <xdr:col>5</xdr:col>
                    <xdr:colOff>495300</xdr:colOff>
                    <xdr:row>12</xdr:row>
                    <xdr:rowOff>66675</xdr:rowOff>
                  </from>
                  <to>
                    <xdr:col>11</xdr:col>
                    <xdr:colOff>9525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9" name="Option Button 34">
              <controlPr locked="0" defaultSize="0" autoFill="0" autoLine="0" autoPict="0">
                <anchor moveWithCells="1" sizeWithCells="1">
                  <from>
                    <xdr:col>5</xdr:col>
                    <xdr:colOff>581025</xdr:colOff>
                    <xdr:row>12</xdr:row>
                    <xdr:rowOff>133350</xdr:rowOff>
                  </from>
                  <to>
                    <xdr:col>8</xdr:col>
                    <xdr:colOff>409575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0" name="Option Button 37">
              <controlPr locked="0" defaultSize="0" autoFill="0" autoLine="0" autoPict="0">
                <anchor moveWithCells="1" sizeWithCells="1">
                  <from>
                    <xdr:col>8</xdr:col>
                    <xdr:colOff>342900</xdr:colOff>
                    <xdr:row>12</xdr:row>
                    <xdr:rowOff>133350</xdr:rowOff>
                  </from>
                  <to>
                    <xdr:col>10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1" name="Group Box 28">
              <controlPr defaultSize="0" autoFill="0" autoPict="0">
                <anchor moveWithCells="1" sizeWithCells="1">
                  <from>
                    <xdr:col>2</xdr:col>
                    <xdr:colOff>0</xdr:colOff>
                    <xdr:row>12</xdr:row>
                    <xdr:rowOff>66675</xdr:rowOff>
                  </from>
                  <to>
                    <xdr:col>4</xdr:col>
                    <xdr:colOff>590550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2" name="Option Button 29">
              <controlPr locked="0" defaultSize="0" autoFill="0" autoLine="0" autoPict="0">
                <anchor moveWithCells="1" sizeWithCells="1">
                  <from>
                    <xdr:col>2</xdr:col>
                    <xdr:colOff>66675</xdr:colOff>
                    <xdr:row>12</xdr:row>
                    <xdr:rowOff>133350</xdr:rowOff>
                  </from>
                  <to>
                    <xdr:col>3</xdr:col>
                    <xdr:colOff>485775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3" name="Option Button 3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133350</xdr:rowOff>
                  </from>
                  <to>
                    <xdr:col>4</xdr:col>
                    <xdr:colOff>542925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Group Box 16">
              <controlPr defaultSize="0" autoFill="0" autoPict="0">
                <anchor moveWithCells="1" sizeWithCells="1">
                  <from>
                    <xdr:col>6</xdr:col>
                    <xdr:colOff>352425</xdr:colOff>
                    <xdr:row>4</xdr:row>
                    <xdr:rowOff>133350</xdr:rowOff>
                  </from>
                  <to>
                    <xdr:col>8</xdr:col>
                    <xdr:colOff>400050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Option Button 17">
              <controlPr locked="0" defaultSize="0" autoFill="0" autoLine="0" autoPict="0">
                <anchor moveWithCells="1" sizeWithCells="1">
                  <from>
                    <xdr:col>6</xdr:col>
                    <xdr:colOff>447675</xdr:colOff>
                    <xdr:row>5</xdr:row>
                    <xdr:rowOff>104775</xdr:rowOff>
                  </from>
                  <to>
                    <xdr:col>7</xdr:col>
                    <xdr:colOff>219075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Option Button 18">
              <controlPr locked="0" defaultSize="0" autoFill="0" autoLine="0" autoPict="0">
                <anchor moveWithCells="1" sizeWithCells="1">
                  <from>
                    <xdr:col>7</xdr:col>
                    <xdr:colOff>247650</xdr:colOff>
                    <xdr:row>5</xdr:row>
                    <xdr:rowOff>104775</xdr:rowOff>
                  </from>
                  <to>
                    <xdr:col>7</xdr:col>
                    <xdr:colOff>542925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Option Button 19">
              <controlPr locked="0" defaultSize="0" autoFill="0" autoLine="0" autoPict="0">
                <anchor moveWithCells="1" sizeWithCells="1">
                  <from>
                    <xdr:col>7</xdr:col>
                    <xdr:colOff>552450</xdr:colOff>
                    <xdr:row>5</xdr:row>
                    <xdr:rowOff>104775</xdr:rowOff>
                  </from>
                  <to>
                    <xdr:col>8</xdr:col>
                    <xdr:colOff>9525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Option Button 20">
              <controlPr locked="0" defaultSize="0" autoFill="0" autoLine="0" autoPict="0">
                <anchor moveWithCells="1" sizeWithCells="1">
                  <from>
                    <xdr:col>8</xdr:col>
                    <xdr:colOff>38100</xdr:colOff>
                    <xdr:row>5</xdr:row>
                    <xdr:rowOff>104775</xdr:rowOff>
                  </from>
                  <to>
                    <xdr:col>8</xdr:col>
                    <xdr:colOff>333375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9" name="Group Box 4">
              <controlPr defaultSize="0" autoFill="0" autoPict="0">
                <anchor moveWithCells="1" sizeWithCells="1">
                  <from>
                    <xdr:col>4</xdr:col>
                    <xdr:colOff>323850</xdr:colOff>
                    <xdr:row>5</xdr:row>
                    <xdr:rowOff>0</xdr:rowOff>
                  </from>
                  <to>
                    <xdr:col>6</xdr:col>
                    <xdr:colOff>200025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20" name="Option Button 5">
              <controlPr locked="0" defaultSize="0" autoFill="0" autoLine="0" autoPict="0">
                <anchor moveWithCells="1" sizeWithCells="1">
                  <from>
                    <xdr:col>4</xdr:col>
                    <xdr:colOff>409575</xdr:colOff>
                    <xdr:row>5</xdr:row>
                    <xdr:rowOff>104775</xdr:rowOff>
                  </from>
                  <to>
                    <xdr:col>5</xdr:col>
                    <xdr:colOff>142875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21" name="Option Button 10">
              <controlPr locked="0" defaultSize="0" autoFill="0" autoLine="0" autoPict="0">
                <anchor moveWithCells="1" sizeWithCells="1">
                  <from>
                    <xdr:col>4</xdr:col>
                    <xdr:colOff>723900</xdr:colOff>
                    <xdr:row>5</xdr:row>
                    <xdr:rowOff>104775</xdr:rowOff>
                  </from>
                  <to>
                    <xdr:col>5</xdr:col>
                    <xdr:colOff>276225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22" name="Option Button 11">
              <controlPr locked="0" defaultSize="0" autoFill="0" autoLine="0" autoPict="0">
                <anchor moveWithCells="1" sizeWithCells="1">
                  <from>
                    <xdr:col>5</xdr:col>
                    <xdr:colOff>295275</xdr:colOff>
                    <xdr:row>5</xdr:row>
                    <xdr:rowOff>104775</xdr:rowOff>
                  </from>
                  <to>
                    <xdr:col>5</xdr:col>
                    <xdr:colOff>581025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23" name="Option Button 12">
              <controlPr locked="0" defaultSize="0" autoFill="0" autoLine="0" autoPict="0">
                <anchor moveWithCells="1" sizeWithCells="1">
                  <from>
                    <xdr:col>5</xdr:col>
                    <xdr:colOff>619125</xdr:colOff>
                    <xdr:row>5</xdr:row>
                    <xdr:rowOff>104775</xdr:rowOff>
                  </from>
                  <to>
                    <xdr:col>6</xdr:col>
                    <xdr:colOff>171450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4" name="Option Button 51">
              <controlPr defaultSize="0" autoFill="0" autoLine="0" autoPict="0" altText="School Age Child/ren">
                <anchor moveWithCells="1">
                  <from>
                    <xdr:col>2</xdr:col>
                    <xdr:colOff>47625</xdr:colOff>
                    <xdr:row>17</xdr:row>
                    <xdr:rowOff>190500</xdr:rowOff>
                  </from>
                  <to>
                    <xdr:col>3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5" name="Option Button 52">
              <controlPr defaultSize="0" autoFill="0" autoLine="0" autoPict="0">
                <anchor moveWithCells="1">
                  <from>
                    <xdr:col>3</xdr:col>
                    <xdr:colOff>457200</xdr:colOff>
                    <xdr:row>17</xdr:row>
                    <xdr:rowOff>171450</xdr:rowOff>
                  </from>
                  <to>
                    <xdr:col>5</xdr:col>
                    <xdr:colOff>323850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6" name="Group Box 53">
              <controlPr defaultSize="0" autoFill="0" autoPict="0">
                <anchor moveWithCells="1">
                  <from>
                    <xdr:col>1</xdr:col>
                    <xdr:colOff>209550</xdr:colOff>
                    <xdr:row>17</xdr:row>
                    <xdr:rowOff>123825</xdr:rowOff>
                  </from>
                  <to>
                    <xdr:col>5</xdr:col>
                    <xdr:colOff>381000</xdr:colOff>
                    <xdr:row>19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3"/>
  <sheetViews>
    <sheetView topLeftCell="AP1" zoomScaleNormal="100" workbookViewId="0">
      <selection activeCell="AV11" sqref="AV11"/>
    </sheetView>
  </sheetViews>
  <sheetFormatPr defaultColWidth="8.85546875" defaultRowHeight="12.75" x14ac:dyDescent="0.2"/>
  <cols>
    <col min="1" max="1" width="11.7109375" style="1" hidden="1" customWidth="1"/>
    <col min="2" max="2" width="6.85546875" style="4" hidden="1" customWidth="1"/>
    <col min="3" max="3" width="5.140625" style="4" hidden="1" customWidth="1"/>
    <col min="4" max="4" width="3" style="1" hidden="1" customWidth="1"/>
    <col min="5" max="5" width="3.42578125" style="1" hidden="1" customWidth="1"/>
    <col min="6" max="6" width="8.85546875" style="4" hidden="1" customWidth="1"/>
    <col min="7" max="7" width="8" style="1" hidden="1" customWidth="1"/>
    <col min="8" max="8" width="8.42578125" style="1" hidden="1" customWidth="1"/>
    <col min="9" max="9" width="10.7109375" style="1" hidden="1" customWidth="1"/>
    <col min="10" max="10" width="2.7109375" style="1" hidden="1" customWidth="1"/>
    <col min="11" max="11" width="13.85546875" style="1" hidden="1" customWidth="1"/>
    <col min="12" max="12" width="1.7109375" style="1" hidden="1" customWidth="1"/>
    <col min="13" max="13" width="25.28515625" style="1" hidden="1" customWidth="1"/>
    <col min="14" max="14" width="6.7109375" style="1" hidden="1" customWidth="1"/>
    <col min="15" max="15" width="35" style="1" hidden="1" customWidth="1"/>
    <col min="16" max="16" width="49.85546875" style="1" hidden="1" customWidth="1"/>
    <col min="17" max="17" width="3.85546875" style="1" hidden="1" customWidth="1"/>
    <col min="18" max="18" width="7.85546875" style="1" hidden="1" customWidth="1"/>
    <col min="19" max="19" width="8.28515625" style="1" hidden="1" customWidth="1"/>
    <col min="20" max="20" width="6.5703125" style="1" hidden="1" customWidth="1"/>
    <col min="21" max="21" width="8.5703125" style="1" hidden="1" customWidth="1"/>
    <col min="22" max="22" width="2.42578125" style="1" hidden="1" customWidth="1"/>
    <col min="23" max="23" width="2.5703125" style="1" hidden="1" customWidth="1"/>
    <col min="24" max="24" width="2.7109375" style="1" hidden="1" customWidth="1"/>
    <col min="25" max="25" width="2.5703125" style="1" hidden="1" customWidth="1"/>
    <col min="26" max="26" width="6.140625" style="1" hidden="1" customWidth="1"/>
    <col min="27" max="27" width="1.85546875" style="1" hidden="1" customWidth="1"/>
    <col min="28" max="28" width="7.140625" style="1" hidden="1" customWidth="1"/>
    <col min="29" max="29" width="4.140625" style="1" hidden="1" customWidth="1"/>
    <col min="30" max="31" width="3.85546875" style="1" hidden="1" customWidth="1"/>
    <col min="32" max="32" width="6.5703125" style="1" hidden="1" customWidth="1"/>
    <col min="33" max="33" width="4.85546875" style="1" hidden="1" customWidth="1"/>
    <col min="34" max="35" width="4.28515625" style="1" hidden="1" customWidth="1"/>
    <col min="36" max="39" width="8.85546875" style="1" hidden="1" customWidth="1"/>
    <col min="40" max="41" width="0" style="1" hidden="1" customWidth="1"/>
    <col min="42" max="16384" width="8.85546875" style="1"/>
  </cols>
  <sheetData>
    <row r="1" spans="1:38" s="10" customFormat="1" x14ac:dyDescent="0.2">
      <c r="A1" s="10" t="s">
        <v>0</v>
      </c>
      <c r="B1" s="11" t="s">
        <v>1</v>
      </c>
      <c r="C1" s="11" t="s">
        <v>6</v>
      </c>
      <c r="F1" s="11" t="s">
        <v>9</v>
      </c>
      <c r="G1" s="11" t="s">
        <v>10</v>
      </c>
      <c r="H1" s="12" t="s">
        <v>11</v>
      </c>
      <c r="I1" s="11" t="s">
        <v>12</v>
      </c>
      <c r="K1" s="10" t="s">
        <v>13</v>
      </c>
      <c r="M1" s="10" t="s">
        <v>16</v>
      </c>
      <c r="N1" s="10" t="s">
        <v>21</v>
      </c>
      <c r="O1" s="10" t="s">
        <v>20</v>
      </c>
      <c r="P1" s="10" t="s">
        <v>17</v>
      </c>
      <c r="S1" s="10" t="s">
        <v>92</v>
      </c>
      <c r="T1" s="10" t="s">
        <v>93</v>
      </c>
      <c r="U1" s="10" t="s">
        <v>94</v>
      </c>
      <c r="Z1" s="10" t="s">
        <v>95</v>
      </c>
      <c r="AB1" s="10" t="s">
        <v>0</v>
      </c>
      <c r="AC1" s="10" t="s">
        <v>39</v>
      </c>
      <c r="AD1" s="10" t="s">
        <v>40</v>
      </c>
      <c r="AE1" s="10" t="s">
        <v>41</v>
      </c>
      <c r="AF1" s="10" t="s">
        <v>75</v>
      </c>
      <c r="AG1" s="10" t="s">
        <v>76</v>
      </c>
      <c r="AH1" s="10" t="s">
        <v>91</v>
      </c>
      <c r="AI1" s="10" t="s">
        <v>101</v>
      </c>
      <c r="AK1" s="10" t="s">
        <v>98</v>
      </c>
    </row>
    <row r="2" spans="1:38" x14ac:dyDescent="0.2">
      <c r="F2" s="5" t="s">
        <v>42</v>
      </c>
      <c r="G2" s="7">
        <v>308</v>
      </c>
      <c r="H2" s="44">
        <v>421.19</v>
      </c>
      <c r="I2" s="44">
        <v>505.428</v>
      </c>
      <c r="K2" s="1" t="s">
        <v>14</v>
      </c>
      <c r="M2" s="1">
        <v>9542</v>
      </c>
      <c r="O2" s="2" t="s">
        <v>38</v>
      </c>
      <c r="P2" s="2" t="s">
        <v>38</v>
      </c>
      <c r="Q2" s="9" t="s">
        <v>79</v>
      </c>
      <c r="R2" s="1">
        <v>0</v>
      </c>
      <c r="S2" s="1" t="b">
        <v>0</v>
      </c>
      <c r="T2" s="1">
        <v>1</v>
      </c>
      <c r="U2" s="1">
        <v>1</v>
      </c>
      <c r="Z2" s="1" t="str">
        <f>IF('Input Screen'!E10-1&lt;VLOOKUP(n_ag&amp;n_al&amp;n_term,Sheet2!F2:I33,3,FALSE),IF(n_hist=1,"fadg","File"),IF('Input Screen'!E10-1&lt;VLOOKUP(n_ag&amp;n_al&amp;n_term,Sheet2!F2:I33,4,FALSE),"FAS","Deputy Secretary"))</f>
        <v>Deputy Secretary</v>
      </c>
      <c r="AB2" s="1">
        <v>2</v>
      </c>
      <c r="AC2" s="1">
        <v>3</v>
      </c>
      <c r="AD2" s="1">
        <v>2</v>
      </c>
      <c r="AE2" s="1">
        <v>1</v>
      </c>
      <c r="AF2" s="1">
        <v>1</v>
      </c>
      <c r="AG2" s="1">
        <v>1</v>
      </c>
      <c r="AH2" s="1">
        <v>2</v>
      </c>
      <c r="AI2" s="1">
        <v>1</v>
      </c>
      <c r="AK2" s="22" t="s">
        <v>99</v>
      </c>
      <c r="AL2" s="1">
        <v>1368</v>
      </c>
    </row>
    <row r="3" spans="1:38" x14ac:dyDescent="0.2">
      <c r="A3" s="1" t="s">
        <v>7</v>
      </c>
      <c r="B3" s="4" t="s">
        <v>2</v>
      </c>
      <c r="C3" s="4">
        <v>1</v>
      </c>
      <c r="F3" s="5" t="s">
        <v>43</v>
      </c>
      <c r="G3" s="7">
        <v>408</v>
      </c>
      <c r="H3" s="44">
        <v>557.94000000000005</v>
      </c>
      <c r="I3" s="44">
        <v>669.52800000000002</v>
      </c>
      <c r="K3" s="1" t="s">
        <v>15</v>
      </c>
      <c r="N3" s="1" t="s">
        <v>22</v>
      </c>
      <c r="O3" s="2" t="s">
        <v>18</v>
      </c>
      <c r="P3" s="2" t="s">
        <v>38</v>
      </c>
      <c r="Q3" s="9" t="s">
        <v>80</v>
      </c>
      <c r="R3" s="1">
        <v>0</v>
      </c>
    </row>
    <row r="4" spans="1:38" x14ac:dyDescent="0.2">
      <c r="A4" s="1" t="s">
        <v>8</v>
      </c>
      <c r="B4" s="4" t="s">
        <v>3</v>
      </c>
      <c r="C4" s="4">
        <v>2</v>
      </c>
      <c r="F4" s="5" t="s">
        <v>44</v>
      </c>
      <c r="G4" s="7">
        <v>540</v>
      </c>
      <c r="H4" s="44">
        <v>737.35599999999999</v>
      </c>
      <c r="I4" s="44">
        <v>885.04600000000005</v>
      </c>
      <c r="N4" s="1" t="s">
        <v>23</v>
      </c>
      <c r="O4" s="2" t="s">
        <v>27</v>
      </c>
      <c r="P4" s="2" t="s">
        <v>24</v>
      </c>
      <c r="Q4" s="9" t="s">
        <v>81</v>
      </c>
      <c r="R4" s="1">
        <v>10821</v>
      </c>
    </row>
    <row r="5" spans="1:38" x14ac:dyDescent="0.2">
      <c r="B5" s="4" t="s">
        <v>4</v>
      </c>
      <c r="C5" s="4">
        <v>3</v>
      </c>
      <c r="F5" s="20" t="s">
        <v>45</v>
      </c>
      <c r="G5" s="21">
        <v>618</v>
      </c>
      <c r="H5" s="45">
        <v>845.66200000000003</v>
      </c>
      <c r="I5" s="45">
        <v>1015.232</v>
      </c>
      <c r="O5" s="2" t="s">
        <v>34</v>
      </c>
      <c r="P5" s="2" t="s">
        <v>29</v>
      </c>
      <c r="Q5" s="9" t="s">
        <v>82</v>
      </c>
      <c r="R5" s="1">
        <v>7214</v>
      </c>
    </row>
    <row r="6" spans="1:38" x14ac:dyDescent="0.2">
      <c r="B6" s="4" t="s">
        <v>5</v>
      </c>
      <c r="C6" s="4">
        <v>4</v>
      </c>
      <c r="F6" s="5" t="s">
        <v>46</v>
      </c>
      <c r="G6" s="7">
        <v>302</v>
      </c>
      <c r="H6" s="44">
        <v>413.53199999999998</v>
      </c>
      <c r="I6" s="44">
        <v>496.67599999999999</v>
      </c>
      <c r="O6" s="2" t="s">
        <v>35</v>
      </c>
      <c r="P6" s="2" t="s">
        <v>28</v>
      </c>
      <c r="Q6" s="9" t="s">
        <v>83</v>
      </c>
      <c r="R6" s="1">
        <v>0</v>
      </c>
    </row>
    <row r="7" spans="1:38" x14ac:dyDescent="0.2">
      <c r="F7" s="5" t="s">
        <v>47</v>
      </c>
      <c r="G7" s="7">
        <v>436</v>
      </c>
      <c r="H7" s="44">
        <v>596.23</v>
      </c>
      <c r="I7" s="44">
        <v>715.476</v>
      </c>
      <c r="O7" s="2" t="s">
        <v>19</v>
      </c>
      <c r="P7" s="2" t="s">
        <v>30</v>
      </c>
      <c r="Q7" s="9" t="s">
        <v>84</v>
      </c>
      <c r="R7" s="1">
        <v>45689</v>
      </c>
    </row>
    <row r="8" spans="1:38" x14ac:dyDescent="0.2">
      <c r="F8" s="5" t="s">
        <v>48</v>
      </c>
      <c r="G8" s="7">
        <v>565</v>
      </c>
      <c r="H8" s="44">
        <v>773.45799999999997</v>
      </c>
      <c r="I8" s="44">
        <v>927.71199999999999</v>
      </c>
      <c r="P8" s="2" t="s">
        <v>37</v>
      </c>
      <c r="Q8" s="9" t="s">
        <v>85</v>
      </c>
      <c r="R8" s="1">
        <v>0</v>
      </c>
    </row>
    <row r="9" spans="1:38" x14ac:dyDescent="0.2">
      <c r="F9" s="20" t="s">
        <v>49</v>
      </c>
      <c r="G9" s="21">
        <v>649</v>
      </c>
      <c r="H9" s="45">
        <v>887.23400000000004</v>
      </c>
      <c r="I9" s="45">
        <v>1064.462</v>
      </c>
      <c r="P9" s="2" t="s">
        <v>31</v>
      </c>
      <c r="Q9" s="9" t="s">
        <v>86</v>
      </c>
      <c r="R9" s="1">
        <v>45689</v>
      </c>
    </row>
    <row r="10" spans="1:38" x14ac:dyDescent="0.2">
      <c r="F10" s="5" t="s">
        <v>50</v>
      </c>
      <c r="G10" s="7">
        <v>318</v>
      </c>
      <c r="H10" s="44">
        <v>435.41199999999998</v>
      </c>
      <c r="I10" s="44">
        <v>522.93200000000002</v>
      </c>
      <c r="P10" s="2" t="s">
        <v>25</v>
      </c>
      <c r="Q10" s="9" t="s">
        <v>87</v>
      </c>
      <c r="R10" s="1">
        <v>0</v>
      </c>
    </row>
    <row r="11" spans="1:38" x14ac:dyDescent="0.2">
      <c r="F11" s="5" t="s">
        <v>51</v>
      </c>
      <c r="G11" s="7">
        <v>433</v>
      </c>
      <c r="H11" s="44">
        <v>591.85400000000004</v>
      </c>
      <c r="I11" s="44">
        <v>710.00599999999997</v>
      </c>
      <c r="P11" s="2" t="s">
        <v>32</v>
      </c>
      <c r="Q11" s="9" t="s">
        <v>88</v>
      </c>
      <c r="R11" s="1">
        <v>45689</v>
      </c>
    </row>
    <row r="12" spans="1:38" x14ac:dyDescent="0.2">
      <c r="F12" s="5" t="s">
        <v>52</v>
      </c>
      <c r="G12" s="7">
        <v>593</v>
      </c>
      <c r="H12" s="44">
        <v>811.74800000000005</v>
      </c>
      <c r="I12" s="44">
        <v>973.66</v>
      </c>
      <c r="P12" s="2" t="s">
        <v>26</v>
      </c>
      <c r="Q12" s="9" t="s">
        <v>89</v>
      </c>
      <c r="R12" s="1">
        <v>41481</v>
      </c>
    </row>
    <row r="13" spans="1:38" x14ac:dyDescent="0.2">
      <c r="F13" s="20" t="s">
        <v>53</v>
      </c>
      <c r="G13" s="21">
        <v>682</v>
      </c>
      <c r="H13" s="45">
        <v>933.18200000000002</v>
      </c>
      <c r="I13" s="45">
        <v>1120.2560000000001</v>
      </c>
      <c r="P13" s="2" t="s">
        <v>33</v>
      </c>
      <c r="Q13" s="9" t="s">
        <v>90</v>
      </c>
      <c r="R13" s="1">
        <v>27654</v>
      </c>
    </row>
    <row r="14" spans="1:38" x14ac:dyDescent="0.2">
      <c r="F14" s="5" t="s">
        <v>54</v>
      </c>
      <c r="G14" s="7">
        <v>354</v>
      </c>
      <c r="H14" s="44">
        <v>484.642</v>
      </c>
      <c r="I14" s="44">
        <v>580.91399999999999</v>
      </c>
    </row>
    <row r="15" spans="1:38" x14ac:dyDescent="0.2">
      <c r="F15" s="5" t="s">
        <v>55</v>
      </c>
      <c r="G15" s="7">
        <v>491</v>
      </c>
      <c r="H15" s="44">
        <v>671.71600000000001</v>
      </c>
      <c r="I15" s="44">
        <v>806.27800000000002</v>
      </c>
    </row>
    <row r="16" spans="1:38" x14ac:dyDescent="0.2">
      <c r="F16" s="5" t="s">
        <v>56</v>
      </c>
      <c r="G16" s="7">
        <v>679</v>
      </c>
      <c r="H16" s="44">
        <v>928.80600000000004</v>
      </c>
      <c r="I16" s="44">
        <v>1113.692</v>
      </c>
    </row>
    <row r="17" spans="6:14" x14ac:dyDescent="0.2">
      <c r="F17" s="20" t="s">
        <v>57</v>
      </c>
      <c r="G17" s="21">
        <v>774</v>
      </c>
      <c r="H17" s="45">
        <v>1058.992</v>
      </c>
      <c r="I17" s="45">
        <v>1270.134</v>
      </c>
    </row>
    <row r="18" spans="6:14" x14ac:dyDescent="0.2">
      <c r="F18" s="6" t="s">
        <v>58</v>
      </c>
      <c r="G18" s="8">
        <v>5658</v>
      </c>
      <c r="H18" s="8">
        <v>7073</v>
      </c>
      <c r="I18" s="8">
        <v>8488</v>
      </c>
    </row>
    <row r="19" spans="6:14" x14ac:dyDescent="0.2">
      <c r="F19" s="6" t="s">
        <v>59</v>
      </c>
      <c r="G19" s="8">
        <v>7482</v>
      </c>
      <c r="H19" s="8">
        <v>9353</v>
      </c>
      <c r="I19" s="8">
        <v>11224</v>
      </c>
    </row>
    <row r="20" spans="6:14" x14ac:dyDescent="0.2">
      <c r="F20" s="6" t="s">
        <v>60</v>
      </c>
      <c r="G20" s="8">
        <v>9918</v>
      </c>
      <c r="H20" s="8">
        <v>12398</v>
      </c>
      <c r="I20" s="8">
        <v>14878</v>
      </c>
    </row>
    <row r="21" spans="6:14" x14ac:dyDescent="0.2">
      <c r="F21" s="16" t="s">
        <v>61</v>
      </c>
      <c r="G21" s="17">
        <v>11322</v>
      </c>
      <c r="H21" s="17">
        <v>14152</v>
      </c>
      <c r="I21" s="17">
        <v>16983</v>
      </c>
    </row>
    <row r="22" spans="6:14" x14ac:dyDescent="0.2">
      <c r="F22" s="6" t="s">
        <v>62</v>
      </c>
      <c r="G22" s="8">
        <v>5590</v>
      </c>
      <c r="H22" s="8">
        <v>6988</v>
      </c>
      <c r="I22" s="8">
        <v>8386</v>
      </c>
    </row>
    <row r="23" spans="6:14" x14ac:dyDescent="0.2">
      <c r="F23" s="6" t="s">
        <v>63</v>
      </c>
      <c r="G23" s="8">
        <v>8061</v>
      </c>
      <c r="H23" s="8">
        <v>10076</v>
      </c>
      <c r="I23" s="8">
        <v>12091</v>
      </c>
      <c r="M23" s="1">
        <v>114504</v>
      </c>
      <c r="N23" s="22" t="s">
        <v>96</v>
      </c>
    </row>
    <row r="24" spans="6:14" x14ac:dyDescent="0.2">
      <c r="F24" s="6" t="s">
        <v>64</v>
      </c>
      <c r="G24" s="8">
        <v>10412</v>
      </c>
      <c r="H24" s="8">
        <v>13015</v>
      </c>
      <c r="I24" s="8">
        <v>15619</v>
      </c>
    </row>
    <row r="25" spans="6:14" x14ac:dyDescent="0.2">
      <c r="F25" s="18" t="s">
        <v>65</v>
      </c>
      <c r="G25" s="19">
        <v>11907</v>
      </c>
      <c r="H25" s="19">
        <v>14883</v>
      </c>
      <c r="I25" s="19">
        <v>17860</v>
      </c>
    </row>
    <row r="26" spans="6:14" x14ac:dyDescent="0.2">
      <c r="F26" s="6" t="s">
        <v>66</v>
      </c>
      <c r="G26" s="8">
        <v>5887</v>
      </c>
      <c r="H26" s="8">
        <v>7358</v>
      </c>
      <c r="I26" s="8">
        <v>8830</v>
      </c>
    </row>
    <row r="27" spans="6:14" x14ac:dyDescent="0.2">
      <c r="F27" s="6" t="s">
        <v>67</v>
      </c>
      <c r="G27" s="8">
        <v>8026</v>
      </c>
      <c r="H27" s="8">
        <v>10032</v>
      </c>
      <c r="I27" s="8">
        <v>12039</v>
      </c>
    </row>
    <row r="28" spans="6:14" x14ac:dyDescent="0.2">
      <c r="F28" s="6" t="s">
        <v>68</v>
      </c>
      <c r="G28" s="8">
        <v>10946</v>
      </c>
      <c r="H28" s="8">
        <v>13683</v>
      </c>
      <c r="I28" s="8">
        <v>16419</v>
      </c>
    </row>
    <row r="29" spans="6:14" x14ac:dyDescent="0.2">
      <c r="F29" s="16" t="s">
        <v>69</v>
      </c>
      <c r="G29" s="17">
        <v>12545</v>
      </c>
      <c r="H29" s="17">
        <v>15682</v>
      </c>
      <c r="I29" s="17">
        <v>18818</v>
      </c>
    </row>
    <row r="30" spans="6:14" x14ac:dyDescent="0.2">
      <c r="F30" s="6" t="s">
        <v>70</v>
      </c>
      <c r="G30" s="8">
        <v>6601</v>
      </c>
      <c r="H30" s="8">
        <v>8251</v>
      </c>
      <c r="I30" s="8">
        <v>9901</v>
      </c>
    </row>
    <row r="31" spans="6:14" x14ac:dyDescent="0.2">
      <c r="F31" s="6" t="s">
        <v>71</v>
      </c>
      <c r="G31" s="8">
        <v>9156</v>
      </c>
      <c r="H31" s="8">
        <v>11445</v>
      </c>
      <c r="I31" s="8">
        <v>13734</v>
      </c>
    </row>
    <row r="32" spans="6:14" x14ac:dyDescent="0.2">
      <c r="F32" s="6" t="s">
        <v>72</v>
      </c>
      <c r="G32" s="8">
        <v>12620</v>
      </c>
      <c r="H32" s="8">
        <v>15774</v>
      </c>
      <c r="I32" s="8">
        <v>18929</v>
      </c>
    </row>
    <row r="33" spans="6:9" x14ac:dyDescent="0.2">
      <c r="F33" s="6" t="s">
        <v>73</v>
      </c>
      <c r="G33" s="8">
        <v>14335</v>
      </c>
      <c r="H33" s="8">
        <v>17918</v>
      </c>
      <c r="I33" s="8">
        <v>21502</v>
      </c>
    </row>
  </sheetData>
  <sheetProtection password="F19C" sheet="1" objects="1" scenarios="1" selectLockedCells="1" selectUnlockedCells="1"/>
  <phoneticPr fontId="2" type="noConversion"/>
  <pageMargins left="0.75" right="0.75" top="1" bottom="1" header="0.5" footer="0.5"/>
  <pageSetup paperSize="8" orientation="landscape" r:id="rId1"/>
  <headerFooter alignWithMargins="0"/>
  <ignoredErrors>
    <ignoredError sqref="F2:F33 Q2:Q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19AC2165D2E47A5E6B7F563E4CF00" ma:contentTypeVersion="1" ma:contentTypeDescription="Create a new document." ma:contentTypeScope="" ma:versionID="982e45fb1dd88f2b854306ad5ead9e9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70a02157b988d5574f2537686f426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EBF58B-F035-41D9-AE0A-F803530445D5}"/>
</file>

<file path=customXml/itemProps2.xml><?xml version="1.0" encoding="utf-8"?>
<ds:datastoreItem xmlns:ds="http://schemas.openxmlformats.org/officeDocument/2006/customXml" ds:itemID="{028641B5-ECAD-4954-BDDA-807EE3A71AC5}"/>
</file>

<file path=customXml/itemProps3.xml><?xml version="1.0" encoding="utf-8"?>
<ds:datastoreItem xmlns:ds="http://schemas.openxmlformats.org/officeDocument/2006/customXml" ds:itemID="{7D6B8621-07B9-4DEC-B6FE-EB8132704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Input Screen</vt:lpstr>
      <vt:lpstr>Sheet2</vt:lpstr>
      <vt:lpstr>Auth</vt:lpstr>
      <vt:lpstr>Dependents</vt:lpstr>
      <vt:lpstr>group</vt:lpstr>
      <vt:lpstr>level</vt:lpstr>
      <vt:lpstr>Location</vt:lpstr>
      <vt:lpstr>mac</vt:lpstr>
      <vt:lpstr>n_ag</vt:lpstr>
      <vt:lpstr>n_al</vt:lpstr>
      <vt:lpstr>n_apr</vt:lpstr>
      <vt:lpstr>n_mas</vt:lpstr>
      <vt:lpstr>n_matrix</vt:lpstr>
      <vt:lpstr>n_mob</vt:lpstr>
      <vt:lpstr>n_sat</vt:lpstr>
      <vt:lpstr>n_sl</vt:lpstr>
      <vt:lpstr>n_status</vt:lpstr>
      <vt:lpstr>n_term</vt:lpstr>
      <vt:lpstr>'Input Screen'!Print_Area</vt:lpstr>
      <vt:lpstr>SLA</vt:lpstr>
      <vt:lpstr>Super</vt:lpstr>
      <vt:lpstr>Term</vt:lpstr>
    </vt:vector>
  </TitlesOfParts>
  <Company>AusAID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AusAID</dc:creator>
  <cp:lastModifiedBy>Welsh, Rosemary</cp:lastModifiedBy>
  <cp:lastPrinted>2013-07-24T03:13:44Z</cp:lastPrinted>
  <dcterms:created xsi:type="dcterms:W3CDTF">2010-11-24T03:31:14Z</dcterms:created>
  <dcterms:modified xsi:type="dcterms:W3CDTF">2015-09-02T23:17:14Z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0x01010050F19AC2165D2E47A5E6B7F563E4CF00</vt:lpwstr>
  </property>
  <property fmtid="{D5CDD505-2E9C-101B-9397-08002B2CF9AE}" pid="3" name="Order">
    <vt:r8>985000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